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D:\My Site\wpoffice\wp-content\themes\wpoffice\download\"/>
    </mc:Choice>
  </mc:AlternateContent>
  <bookViews>
    <workbookView xWindow="0" yWindow="0" windowWidth="28800" windowHeight="12120" xr2:uid="{1887033E-C3C8-4010-9A06-15513B2BA0A2}"/>
  </bookViews>
  <sheets>
    <sheet name="請求書" sheetId="1" r:id="rId1"/>
    <sheet name="単価表" sheetId="2" r:id="rId2"/>
    <sheet name="祝日リスト" sheetId="3" r:id="rId3"/>
  </sheets>
  <definedNames>
    <definedName name="祝祭日">祝日リスト!$B$3:$B$22</definedName>
    <definedName name="単価表">単価表!$B$3:$C$7</definedName>
    <definedName name="内容">単価表!$B$3:$B$7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9" i="1"/>
  <c r="C6" i="1"/>
  <c r="C21" i="3"/>
  <c r="C22" i="3" s="1"/>
  <c r="B21" i="3"/>
  <c r="B22" i="3" s="1"/>
  <c r="D22" i="3" s="1"/>
  <c r="C20" i="3"/>
  <c r="B20" i="3"/>
  <c r="C19" i="3"/>
  <c r="B19" i="3"/>
  <c r="C18" i="3"/>
  <c r="B18" i="3"/>
  <c r="C16" i="3"/>
  <c r="C17" i="3" s="1"/>
  <c r="B16" i="3"/>
  <c r="B17" i="3" s="1"/>
  <c r="D17" i="3" s="1"/>
  <c r="C15" i="3"/>
  <c r="B15" i="3"/>
  <c r="C14" i="3"/>
  <c r="B14" i="3"/>
  <c r="C13" i="3"/>
  <c r="B13" i="3"/>
  <c r="C12" i="3"/>
  <c r="B12" i="3"/>
  <c r="C11" i="3"/>
  <c r="B11" i="3"/>
  <c r="C10" i="3"/>
  <c r="B10" i="3"/>
  <c r="C8" i="3"/>
  <c r="C9" i="3" s="1"/>
  <c r="B8" i="3"/>
  <c r="B9" i="3" s="1"/>
  <c r="C7" i="3"/>
  <c r="B7" i="3"/>
  <c r="C5" i="3"/>
  <c r="C6" i="3" s="1"/>
  <c r="B5" i="3"/>
  <c r="B6" i="3" s="1"/>
  <c r="D6" i="3" s="1"/>
  <c r="C4" i="3"/>
  <c r="B4" i="3"/>
  <c r="C3" i="3"/>
  <c r="B3" i="3"/>
  <c r="D9" i="3" l="1"/>
  <c r="G10" i="1"/>
  <c r="G11" i="1"/>
  <c r="G12" i="1"/>
  <c r="G13" i="1"/>
  <c r="G14" i="1"/>
  <c r="G15" i="1"/>
  <c r="G16" i="1"/>
  <c r="G17" i="1"/>
  <c r="G18" i="1"/>
  <c r="G19" i="1"/>
  <c r="G9" i="1"/>
  <c r="G21" i="1" l="1"/>
  <c r="G22" i="1" s="1"/>
  <c r="G23" i="1" l="1"/>
  <c r="G24" i="1" s="1"/>
  <c r="C5" i="1" s="1"/>
</calcChain>
</file>

<file path=xl/sharedStrings.xml><?xml version="1.0" encoding="utf-8"?>
<sst xmlns="http://schemas.openxmlformats.org/spreadsheetml/2006/main" count="51" uniqueCount="51">
  <si>
    <t>No.</t>
    <phoneticPr fontId="6"/>
  </si>
  <si>
    <t>請 求 書</t>
    <rPh sb="0" eb="1">
      <t>ショウ</t>
    </rPh>
    <rPh sb="2" eb="3">
      <t>モトム</t>
    </rPh>
    <rPh sb="4" eb="5">
      <t>ショ</t>
    </rPh>
    <phoneticPr fontId="6"/>
  </si>
  <si>
    <t>御中</t>
  </si>
  <si>
    <t>下記の通りご請求申し上げます</t>
    <rPh sb="6" eb="8">
      <t>セイキュ</t>
    </rPh>
    <phoneticPr fontId="6"/>
  </si>
  <si>
    <t>振込先</t>
    <rPh sb="0" eb="3">
      <t>フリコミサキ</t>
    </rPh>
    <phoneticPr fontId="6"/>
  </si>
  <si>
    <t>ご請求金額</t>
    <rPh sb="1" eb="3">
      <t>セイキュウ</t>
    </rPh>
    <phoneticPr fontId="6"/>
  </si>
  <si>
    <t>お支払い期限</t>
    <rPh sb="1" eb="3">
      <t>シハラ</t>
    </rPh>
    <rPh sb="4" eb="6">
      <t>キゲン</t>
    </rPh>
    <phoneticPr fontId="6"/>
  </si>
  <si>
    <t>詳　細</t>
    <rPh sb="0" eb="1">
      <t>ショウ</t>
    </rPh>
    <rPh sb="2" eb="3">
      <t>ホソ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</si>
  <si>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</si>
  <si>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</si>
  <si>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</si>
  <si>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 xml:space="preserve">
</t>
    <phoneticPr fontId="6"/>
  </si>
  <si>
    <t>消費税(8%)</t>
    <rPh sb="0" eb="3">
      <t>ショウヒゼイ</t>
    </rPh>
    <phoneticPr fontId="6"/>
  </si>
  <si>
    <t>単価</t>
    <rPh sb="0" eb="2">
      <t>タンカ</t>
    </rPh>
    <phoneticPr fontId="3"/>
  </si>
  <si>
    <t>※振込手数料はご負担下さい</t>
    <phoneticPr fontId="3"/>
  </si>
  <si>
    <t>源泉徴収</t>
    <rPh sb="0" eb="4">
      <t>ゲンセ</t>
    </rPh>
    <phoneticPr fontId="6"/>
  </si>
  <si>
    <t>詳細</t>
    <rPh sb="0" eb="2">
      <t>ショウサイ</t>
    </rPh>
    <phoneticPr fontId="3"/>
  </si>
  <si>
    <t>〒***-****
住所１＊＊＊＊＊＊＊
住所２＊＊＊＊＊＊＊
Tel.**-****-****</t>
    <phoneticPr fontId="6"/>
  </si>
  <si>
    <t>備　考</t>
    <rPh sb="0" eb="1">
      <t>ビ</t>
    </rPh>
    <rPh sb="2" eb="3">
      <t>コウ</t>
    </rPh>
    <phoneticPr fontId="6"/>
  </si>
  <si>
    <t>小　計</t>
    <rPh sb="0" eb="1">
      <t>ショウ</t>
    </rPh>
    <rPh sb="2" eb="3">
      <t>ケイ</t>
    </rPh>
    <phoneticPr fontId="6"/>
  </si>
  <si>
    <t>合　計</t>
    <rPh sb="0" eb="1">
      <t>ゴウ</t>
    </rPh>
    <rPh sb="2" eb="3">
      <t>ケイ</t>
    </rPh>
    <phoneticPr fontId="6"/>
  </si>
  <si>
    <t>発行日</t>
    <rPh sb="0" eb="2">
      <t>ハッコウ</t>
    </rPh>
    <rPh sb="2" eb="3">
      <t>ビ</t>
    </rPh>
    <phoneticPr fontId="6"/>
  </si>
  <si>
    <t>祝日表</t>
    <rPh sb="0" eb="2">
      <t>シュクジツ</t>
    </rPh>
    <rPh sb="2" eb="3">
      <t>ヒョウ</t>
    </rPh>
    <phoneticPr fontId="3"/>
  </si>
  <si>
    <t>年</t>
    <rPh sb="0" eb="1">
      <t>ネン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</si>
  <si>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</si>
  <si>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</si>
  <si>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祝日名</t>
    <rPh sb="0" eb="3">
      <t>シュクジツメイ</t>
    </rPh>
    <phoneticPr fontId="3"/>
  </si>
  <si>
    <t>元旦</t>
    <rPh sb="0" eb="2">
      <t>ガンタン</t>
    </rPh>
    <phoneticPr fontId="3"/>
  </si>
  <si>
    <t>成人の日</t>
    <rPh sb="0" eb="2">
      <t>セイジン</t>
    </rPh>
    <rPh sb="3" eb="4">
      <t>ヒ</t>
    </rPh>
    <phoneticPr fontId="3"/>
  </si>
  <si>
    <t>建国記念日</t>
    <rPh sb="0" eb="5">
      <t>ケンコクキネンビ</t>
    </rPh>
    <phoneticPr fontId="3"/>
  </si>
  <si>
    <t>春分の日</t>
    <rPh sb="0" eb="2">
      <t>シュンブン</t>
    </rPh>
    <rPh sb="3" eb="4">
      <t>ヒ</t>
    </rPh>
    <phoneticPr fontId="3"/>
  </si>
  <si>
    <t>昭和の日</t>
    <rPh sb="0" eb="2">
      <t>ショウワ</t>
    </rPh>
    <rPh sb="3" eb="4">
      <t>ヒ</t>
    </rPh>
    <phoneticPr fontId="3"/>
  </si>
  <si>
    <t>憲法記念日</t>
    <rPh sb="0" eb="5">
      <t>ケンポウキネンビ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</si>
  <si>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</si>
  <si>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</si>
  <si>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海の日</t>
    <rPh sb="0" eb="1">
      <t>ウミ</t>
    </rPh>
    <rPh sb="2" eb="3">
      <t>ヒ</t>
    </rPh>
    <phoneticPr fontId="3"/>
  </si>
  <si>
    <t>山の日</t>
    <rPh sb="0" eb="1">
      <t>ヤマ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</si>
  <si>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</si>
  <si>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</si>
  <si>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体育の日</t>
    <rPh sb="0" eb="2">
      <t>タイイク</t>
    </rPh>
    <rPh sb="3" eb="4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</si>
  <si>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</si>
  <si>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4">
      <t>キンロウカンシャ</t>
    </rPh>
    <rPh sb="5" eb="6">
      <t>ヒ</t>
    </rPh>
    <phoneticPr fontId="3"/>
  </si>
  <si>
    <t>天皇誕生日</t>
    <rPh sb="0" eb="5">
      <t>テンノウタンジョウビ</t>
    </rPh>
    <phoneticPr fontId="3"/>
  </si>
  <si>
    <t>相手先名</t>
    <rPh sb="0" eb="4">
      <t>アイテサキ</t>
    </rPh>
    <phoneticPr fontId="3"/>
  </si>
  <si>
    <t>請求書発行者名</t>
    <rPh sb="0" eb="3">
      <t>セイキュウショ</t>
    </rPh>
    <rPh sb="3" eb="5">
      <t>ハッコウ</t>
    </rPh>
    <rPh sb="5" eb="6">
      <t>シャ</t>
    </rPh>
    <rPh sb="6" eb="7">
      <t>メイ</t>
    </rPh>
    <phoneticPr fontId="6"/>
  </si>
  <si>
    <t>銀行
支店
口座の種類／口座番号
口座名義</t>
    <rPh sb="9" eb="11">
      <t>シュルイ</t>
    </rPh>
    <rPh sb="12" eb="16">
      <t>コウザバンゴウ</t>
    </rPh>
    <rPh sb="17" eb="21">
      <t>コウザメイギ</t>
    </rPh>
    <phoneticPr fontId="6"/>
  </si>
  <si>
    <t>品名１</t>
    <rPh sb="0" eb="2">
      <t>ヒンメイ</t>
    </rPh>
    <phoneticPr fontId="3"/>
  </si>
  <si>
    <t>品名２</t>
    <rPh sb="0" eb="2">
      <t>ヒンメイ</t>
    </rPh>
    <phoneticPr fontId="3"/>
  </si>
  <si>
    <t>品名３</t>
    <rPh sb="0" eb="2">
      <t>ヒンメイ</t>
    </rPh>
    <phoneticPr fontId="3"/>
  </si>
  <si>
    <t>品名４</t>
    <phoneticPr fontId="3"/>
  </si>
  <si>
    <t>品名５</t>
    <rPh sb="0" eb="2">
      <t>ヒンメイ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</si>
</sst>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yyyy&quot;年&quot;m&quot;月&quot;d&quot;日&quot;;@"/>
    <numFmt numFmtId="177" formatCode="[$-F800]dddd\,\ mmmm\ dd\,\ yyyy"/>
    <numFmt numFmtId="178" formatCode="aaa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FFFF"/>
      <name val="ＭＳ Ｐ明朝"/>
      <family val="2"/>
      <charset val="128"/>
    </font>
    <font>
      <b/>
      <sz val="14"/>
      <color rgb="FFFFFFFF"/>
      <name val="ＭＳ Ｐ明朝"/>
      <family val="1"/>
      <charset val="128"/>
    </font>
    <font>
      <sz val="6"/>
      <name val="ＭＳ Ｐ明朝"/>
      <family val="2"/>
      <charset val="128"/>
    </font>
    <font>
      <b/>
      <sz val="28"/>
      <color rgb="FF000000"/>
      <name val="ＭＳ Ｐ明朝"/>
      <family val="1"/>
      <charset val="128"/>
    </font>
    <font>
      <sz val="11"/>
      <color theme="1"/>
      <name val="ＭＳ Ｐ明朝"/>
      <family val="2"/>
      <charset val="128"/>
    </font>
    <font>
      <b/>
      <sz val="18"/>
      <color rgb="FF000000"/>
      <name val="ＭＳ Ｐ明朝"/>
      <family val="1"/>
      <charset val="128"/>
    </font>
    <font>
      <b/>
      <sz val="20"/>
      <color rgb="FF000000"/>
      <name val="ＭＳ 明朝"/>
      <family val="1"/>
      <charset val="128"/>
    </font>
    <font>
      <b/>
      <sz val="2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2"/>
      <charset val="128"/>
    </font>
    <font>
      <sz val="14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4"/>
      <color rgb="FFFF0000"/>
      <name val="ＭＳ Ｐ明朝"/>
      <family val="2"/>
      <charset val="128"/>
    </font>
    <font>
      <sz val="14"/>
      <color theme="1"/>
      <name val="ＭＳ Ｐ明朝"/>
      <family val="2"/>
      <charset val="128"/>
    </font>
    <font>
      <b/>
      <sz val="12"/>
      <color theme="1"/>
      <name val="游ゴシック"/>
      <family val="1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7A8C8E"/>
        <bgColor rgb="FFFFFFFF"/>
      </patternFill>
    </fill>
    <fill>
      <patternFill patternType="solid">
        <fgColor rgb="FFE3E8E8"/>
        <bgColor rgb="FFFFFFFF"/>
      </patternFill>
    </fill>
    <fill>
      <patternFill patternType="solid">
        <fgColor rgb="FFC9D0D1"/>
        <bgColor rgb="FFFFFFFF"/>
      </patternFill>
    </fill>
    <fill>
      <patternFill patternType="solid">
        <fgColor theme="7" tint="-0.49998474074526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theme="0"/>
      </bottom>
      <diagonal/>
    </border>
    <border>
      <left style="thick">
        <color rgb="FFFFFFFF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/>
      <top style="thick">
        <color rgb="FFFFFFFF"/>
      </top>
      <bottom style="thick">
        <color theme="7"/>
      </bottom>
      <diagonal/>
    </border>
    <border>
      <left/>
      <right style="thick">
        <color rgb="FFFFFFFF"/>
      </right>
      <top style="thick">
        <color rgb="FFFFFFFF"/>
      </top>
      <bottom style="thick">
        <color theme="7"/>
      </bottom>
      <diagonal/>
    </border>
    <border>
      <left style="thick">
        <color rgb="FFFFFFFF"/>
      </left>
      <right/>
      <top style="thick">
        <color rgb="FFFFFFFF"/>
      </top>
      <bottom style="thick">
        <color theme="7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5" fillId="6" borderId="0" xfId="2" applyFont="1" applyFill="1" applyBorder="1" applyAlignment="1">
      <alignment horizontal="right" vertical="center"/>
    </xf>
    <xf numFmtId="176" fontId="4" fillId="6" borderId="0" xfId="2" applyNumberFormat="1" applyFont="1" applyFill="1" applyBorder="1" applyAlignment="1">
      <alignment horizontal="center" vertical="center"/>
    </xf>
    <xf numFmtId="0" fontId="4" fillId="6" borderId="0" xfId="2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38" fontId="14" fillId="0" borderId="6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Continuous" vertical="top" wrapText="1"/>
    </xf>
    <xf numFmtId="176" fontId="5" fillId="6" borderId="0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/>
    </xf>
    <xf numFmtId="38" fontId="18" fillId="10" borderId="8" xfId="3" applyNumberFormat="1" applyFont="1" applyFill="1" applyBorder="1" applyAlignment="1">
      <alignment vertical="center"/>
    </xf>
    <xf numFmtId="0" fontId="20" fillId="11" borderId="10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38" fontId="0" fillId="0" borderId="13" xfId="1" applyFont="1" applyBorder="1">
      <alignment vertical="center"/>
    </xf>
    <xf numFmtId="0" fontId="0" fillId="0" borderId="14" xfId="0" applyBorder="1" applyAlignment="1">
      <alignment horizontal="left" vertical="center" indent="1"/>
    </xf>
    <xf numFmtId="38" fontId="0" fillId="0" borderId="15" xfId="1" applyFont="1" applyBorder="1">
      <alignment vertical="center"/>
    </xf>
    <xf numFmtId="0" fontId="14" fillId="0" borderId="5" xfId="0" applyFont="1" applyFill="1" applyBorder="1" applyAlignment="1">
      <alignment horizontal="right" vertical="center"/>
    </xf>
    <xf numFmtId="0" fontId="14" fillId="12" borderId="5" xfId="0" applyFont="1" applyFill="1" applyBorder="1" applyAlignment="1">
      <alignment horizontal="right" vertical="center"/>
    </xf>
    <xf numFmtId="0" fontId="5" fillId="6" borderId="16" xfId="2" applyFont="1" applyFill="1" applyBorder="1" applyAlignment="1">
      <alignment horizontal="centerContinuous" vertical="center"/>
    </xf>
    <xf numFmtId="0" fontId="5" fillId="6" borderId="16" xfId="2" applyFont="1" applyFill="1" applyBorder="1" applyAlignment="1">
      <alignment horizontal="centerContinuous"/>
    </xf>
    <xf numFmtId="0" fontId="5" fillId="6" borderId="17" xfId="2" applyFont="1" applyFill="1" applyBorder="1" applyAlignment="1">
      <alignment horizontal="centerContinuous"/>
    </xf>
    <xf numFmtId="0" fontId="5" fillId="6" borderId="18" xfId="2" applyFont="1" applyFill="1" applyBorder="1" applyAlignment="1">
      <alignment horizontal="center" vertical="center"/>
    </xf>
    <xf numFmtId="0" fontId="5" fillId="6" borderId="19" xfId="2" applyFont="1" applyFill="1" applyBorder="1" applyAlignment="1">
      <alignment horizontal="center" vertical="center"/>
    </xf>
    <xf numFmtId="38" fontId="14" fillId="12" borderId="6" xfId="1" applyFont="1" applyFill="1" applyBorder="1" applyAlignment="1">
      <alignment vertical="center"/>
    </xf>
    <xf numFmtId="38" fontId="13" fillId="10" borderId="8" xfId="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17" fillId="9" borderId="9" xfId="2" applyFont="1" applyFill="1" applyBorder="1" applyAlignment="1">
      <alignment horizontal="centerContinuous" vertical="center"/>
    </xf>
    <xf numFmtId="0" fontId="17" fillId="9" borderId="7" xfId="2" applyFont="1" applyFill="1" applyBorder="1" applyAlignment="1">
      <alignment horizontal="centerContinuous" vertical="center"/>
    </xf>
    <xf numFmtId="0" fontId="5" fillId="6" borderId="9" xfId="2" applyFont="1" applyFill="1" applyBorder="1" applyAlignment="1">
      <alignment horizontal="centerContinuous" vertical="center"/>
    </xf>
    <xf numFmtId="0" fontId="5" fillId="6" borderId="7" xfId="2" applyFont="1" applyFill="1" applyBorder="1" applyAlignment="1">
      <alignment horizontal="centerContinuous" vertical="center"/>
    </xf>
    <xf numFmtId="0" fontId="5" fillId="6" borderId="1" xfId="2" applyFont="1" applyFill="1" applyBorder="1" applyAlignment="1">
      <alignment horizontal="centerContinuous" vertical="center"/>
    </xf>
    <xf numFmtId="0" fontId="5" fillId="6" borderId="2" xfId="2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1" fillId="0" borderId="25" xfId="0" applyFont="1" applyFill="1" applyBorder="1" applyAlignment="1">
      <alignment horizontal="left"/>
    </xf>
    <xf numFmtId="0" fontId="8" fillId="0" borderId="26" xfId="0" applyFont="1" applyFill="1" applyBorder="1">
      <alignment vertical="center"/>
    </xf>
    <xf numFmtId="38" fontId="13" fillId="8" borderId="29" xfId="4" applyNumberFormat="1" applyFont="1" applyFill="1" applyBorder="1" applyAlignment="1">
      <alignment vertical="center"/>
    </xf>
    <xf numFmtId="0" fontId="5" fillId="13" borderId="27" xfId="2" applyFont="1" applyFill="1" applyBorder="1" applyAlignment="1">
      <alignment horizontal="centerContinuous" vertical="center"/>
    </xf>
    <xf numFmtId="0" fontId="5" fillId="13" borderId="28" xfId="2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/>
    </xf>
    <xf numFmtId="38" fontId="13" fillId="7" borderId="3" xfId="3" applyNumberFormat="1" applyFont="1" applyFill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0" fillId="14" borderId="31" xfId="0" applyFill="1" applyBorder="1" applyAlignment="1">
      <alignment horizontal="center" vertical="center"/>
    </xf>
    <xf numFmtId="0" fontId="0" fillId="0" borderId="32" xfId="0" applyBorder="1">
      <alignment vertical="center"/>
    </xf>
    <xf numFmtId="178" fontId="0" fillId="0" borderId="32" xfId="0" applyNumberFormat="1" applyBorder="1" applyAlignment="1">
      <alignment horizontal="center" vertical="center"/>
    </xf>
    <xf numFmtId="0" fontId="0" fillId="0" borderId="33" xfId="0" applyBorder="1">
      <alignment vertical="center"/>
    </xf>
    <xf numFmtId="178" fontId="0" fillId="0" borderId="33" xfId="0" applyNumberFormat="1" applyBorder="1" applyAlignment="1">
      <alignment horizontal="center" vertical="center"/>
    </xf>
    <xf numFmtId="0" fontId="0" fillId="0" borderId="31" xfId="0" applyBorder="1">
      <alignment vertical="center"/>
    </xf>
    <xf numFmtId="178" fontId="0" fillId="0" borderId="31" xfId="0" applyNumberFormat="1" applyBorder="1" applyAlignment="1">
      <alignment horizontal="center" vertical="center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31" xfId="0" applyNumberFormat="1" applyBorder="1">
      <alignment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/>
    </xf>
    <xf numFmtId="38" fontId="14" fillId="12" borderId="6" xfId="1" applyFont="1" applyFill="1" applyBorder="1" applyAlignment="1">
      <alignment horizontal="center" vertical="center"/>
    </xf>
    <xf numFmtId="38" fontId="14" fillId="12" borderId="5" xfId="1" applyFont="1" applyFill="1" applyBorder="1" applyAlignment="1">
      <alignment horizontal="center" vertical="center"/>
    </xf>
    <xf numFmtId="42" fontId="9" fillId="0" borderId="30" xfId="1" applyNumberFormat="1" applyFont="1" applyFill="1" applyBorder="1" applyAlignment="1">
      <alignment horizontal="left"/>
    </xf>
    <xf numFmtId="177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 indent="3"/>
    </xf>
    <xf numFmtId="0" fontId="5" fillId="6" borderId="19" xfId="2" applyFont="1" applyFill="1" applyBorder="1" applyAlignment="1">
      <alignment horizontal="center" vertical="center"/>
    </xf>
    <xf numFmtId="0" fontId="5" fillId="6" borderId="17" xfId="2" applyFont="1" applyFill="1" applyBorder="1" applyAlignment="1">
      <alignment horizontal="center" vertical="center"/>
    </xf>
    <xf numFmtId="177" fontId="5" fillId="6" borderId="0" xfId="2" applyNumberFormat="1" applyFont="1" applyFill="1" applyBorder="1" applyAlignment="1">
      <alignment horizontal="center" vertical="center"/>
    </xf>
    <xf numFmtId="0" fontId="19" fillId="7" borderId="4" xfId="3" applyFont="1" applyFill="1" applyBorder="1" applyAlignment="1">
      <alignment horizontal="left" vertical="center" wrapText="1"/>
    </xf>
    <xf numFmtId="0" fontId="14" fillId="7" borderId="4" xfId="3" applyFont="1" applyFill="1" applyBorder="1" applyAlignment="1">
      <alignment horizontal="left" vertical="center" wrapText="1"/>
    </xf>
    <xf numFmtId="0" fontId="14" fillId="7" borderId="0" xfId="3" applyFont="1" applyFill="1" applyBorder="1" applyAlignment="1">
      <alignment horizontal="left" vertical="center" wrapText="1"/>
    </xf>
    <xf numFmtId="0" fontId="14" fillId="7" borderId="26" xfId="3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4" fillId="12" borderId="23" xfId="0" applyFont="1" applyFill="1" applyBorder="1" applyAlignment="1">
      <alignment horizontal="left" vertical="center" indent="2"/>
    </xf>
    <xf numFmtId="0" fontId="14" fillId="12" borderId="0" xfId="0" applyFont="1" applyFill="1" applyBorder="1" applyAlignment="1">
      <alignment horizontal="left" vertical="center" indent="2"/>
    </xf>
    <xf numFmtId="0" fontId="14" fillId="12" borderId="24" xfId="0" applyFont="1" applyFill="1" applyBorder="1" applyAlignment="1">
      <alignment horizontal="left" vertical="center" indent="2"/>
    </xf>
    <xf numFmtId="0" fontId="14" fillId="0" borderId="23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horizontal="left" vertical="center" indent="2"/>
    </xf>
    <xf numFmtId="0" fontId="14" fillId="0" borderId="24" xfId="0" applyFont="1" applyFill="1" applyBorder="1" applyAlignment="1">
      <alignment horizontal="left" vertical="center" indent="2"/>
    </xf>
    <xf numFmtId="0" fontId="5" fillId="6" borderId="1" xfId="2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indent="2"/>
    </xf>
    <xf numFmtId="0" fontId="14" fillId="0" borderId="21" xfId="0" applyFont="1" applyFill="1" applyBorder="1" applyAlignment="1">
      <alignment horizontal="left" vertical="center" indent="2"/>
    </xf>
    <xf numFmtId="0" fontId="14" fillId="0" borderId="22" xfId="0" applyFont="1" applyFill="1" applyBorder="1" applyAlignment="1">
      <alignment horizontal="left" vertical="center" indent="2"/>
    </xf>
    <xf numFmtId="0" fontId="10" fillId="0" borderId="25" xfId="0" applyFont="1" applyFill="1" applyBorder="1" applyAlignment="1">
      <alignment horizontal="right"/>
    </xf>
  </cellXfs>
  <cellStyles count="6">
    <cellStyle name="20% - アクセント 4" xfId="3" builtinId="42"/>
    <cellStyle name="20% - アクセント 5" xfId="5" builtinId="46"/>
    <cellStyle name="40% - アクセント 4" xfId="4" builtinId="43"/>
    <cellStyle name="アクセント 4" xfId="2" builtinId="41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551486</xdr:colOff>
      <xdr:row>1</xdr:row>
      <xdr:rowOff>154781</xdr:rowOff>
    </xdr:from>
    <xdr:to>
      <xdr:col>6</xdr:col>
      <xdr:colOff>1258781</xdr:colOff>
      <xdr:row>2</xdr:row>
      <xdr:rowOff>208872</xdr:rowOff>
    </xdr:to>
    <xdr:pic>
      <xdr:nvPicPr>
        <xdr:cNvPr id="12" name="ロゴ見本">
          <a:extLst>
            <a:ext uri="{FF2B5EF4-FFF2-40B4-BE49-F238E27FC236}">
              <a16:creationId xmlns:a16="http://schemas.microsoft.com/office/drawing/2014/main" id="{496FF0DF-DD9E-4986-8405-89D477B3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049" y="464344"/>
          <a:ext cx="707295" cy="768466"/>
        </a:xfrm>
        <a:prstGeom prst="rect">
          <a:avLst/>
        </a:prstGeom>
      </xdr:spPr>
    </xdr:pic>
    <xdr:clientData/>
  </xdr:twoCellAnchor>
  <xdr:twoCellAnchor editAs="oneCell">
    <xdr:from>
      <xdr:col>4</xdr:col>
      <xdr:colOff>108859</xdr:colOff>
      <xdr:row>3</xdr:row>
      <xdr:rowOff>108859</xdr:rowOff>
    </xdr:from>
    <xdr:to>
      <xdr:col>6</xdr:col>
      <xdr:colOff>1305302</xdr:colOff>
      <xdr:row>6</xdr:row>
      <xdr:rowOff>126547</xdr:rowOff>
    </xdr:to>
    <xdr:pic>
      <xdr:nvPicPr>
        <xdr:cNvPr id="13" name="振込先のフレーム">
          <a:extLst>
            <a:ext uri="{FF2B5EF4-FFF2-40B4-BE49-F238E27FC236}">
              <a16:creationId xmlns:a16="http://schemas.microsoft.com/office/drawing/2014/main" id="{4D578291-BE34-4ED8-87E2-8A89AA27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88" y="2081895"/>
          <a:ext cx="2546573" cy="2099581"/>
        </a:xfrm>
        <a:prstGeom prst="rect">
          <a:avLst/>
        </a:prstGeom>
      </xdr:spPr>
    </xdr:pic>
    <xdr:clientData/>
  </xdr:twoCellAnchor>
  <xdr:twoCellAnchor editAs="oneCell">
    <xdr:from>
      <xdr:col>5</xdr:col>
      <xdr:colOff>226218</xdr:colOff>
      <xdr:row>2</xdr:row>
      <xdr:rowOff>42523</xdr:rowOff>
    </xdr:from>
    <xdr:to>
      <xdr:col>6</xdr:col>
      <xdr:colOff>411494</xdr:colOff>
      <xdr:row>2</xdr:row>
      <xdr:rowOff>901353</xdr:rowOff>
    </xdr:to>
    <xdr:pic>
      <xdr:nvPicPr>
        <xdr:cNvPr id="5" name="角印見本">
          <a:extLst>
            <a:ext uri="{FF2B5EF4-FFF2-40B4-BE49-F238E27FC236}">
              <a16:creationId xmlns:a16="http://schemas.microsoft.com/office/drawing/2014/main" id="{E00C4337-AE20-420C-8F30-14113617E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100000"/>
                  </a14:imgEffect>
                  <a14:imgEffect>
                    <a14:saturation sat="388000"/>
                  </a14:imgEffect>
                  <a14:imgEffect>
                    <a14:brightnessContrast bright="35000" contrast="4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4" y="1066461"/>
          <a:ext cx="863933" cy="858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緑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6825-5511-4C2C-8465-18E11177D069}">
  <dimension ref="A1:G25"/>
  <sheetViews>
    <sheetView tabSelected="1" showWhiteSpace="0" view="pageLayout" zoomScale="70" zoomScaleNormal="60" zoomScalePageLayoutView="70" workbookViewId="0">
      <selection activeCell="M36" sqref="M36"/>
    </sheetView>
  </sheetViews>
  <sheetFormatPr defaultColWidth="9" defaultRowHeight="18.75" x14ac:dyDescent="0.4"/>
  <cols>
    <col min="1" max="4" width="11.25" customWidth="1"/>
    <col min="5" max="6" width="8.625" customWidth="1"/>
    <col min="7" max="7" width="17.5" customWidth="1"/>
  </cols>
  <sheetData>
    <row r="1" spans="1:7" ht="24.75" customHeight="1" x14ac:dyDescent="0.4">
      <c r="A1" s="1" t="s">
        <v>0</v>
      </c>
      <c r="B1" s="13"/>
      <c r="C1" s="2"/>
      <c r="D1" s="3"/>
      <c r="E1" s="1" t="s">
        <v>21</v>
      </c>
      <c r="F1" s="69"/>
      <c r="G1" s="69"/>
    </row>
    <row r="2" spans="1:7" ht="56.25" customHeight="1" thickBot="1" x14ac:dyDescent="0.35">
      <c r="A2" s="40" t="s">
        <v>1</v>
      </c>
      <c r="B2" s="41"/>
      <c r="C2" s="41"/>
      <c r="D2" s="41"/>
      <c r="E2" s="11" t="s">
        <v>44</v>
      </c>
      <c r="F2" s="11"/>
      <c r="G2" s="11"/>
    </row>
    <row r="3" spans="1:7" ht="73.5" customHeight="1" thickTop="1" thickBot="1" x14ac:dyDescent="0.3">
      <c r="A3" s="85" t="s">
        <v>43</v>
      </c>
      <c r="B3" s="85"/>
      <c r="C3" s="85"/>
      <c r="D3" s="42" t="s">
        <v>2</v>
      </c>
      <c r="E3" s="74" t="s">
        <v>17</v>
      </c>
      <c r="F3" s="74"/>
      <c r="G3" s="74"/>
    </row>
    <row r="4" spans="1:7" ht="39" customHeight="1" thickTop="1" x14ac:dyDescent="0.2">
      <c r="A4" s="5" t="s">
        <v>3</v>
      </c>
      <c r="B4" s="6"/>
      <c r="C4" s="6"/>
      <c r="D4" s="7"/>
      <c r="E4" s="38" t="s">
        <v>4</v>
      </c>
      <c r="F4" s="38"/>
      <c r="G4" s="38"/>
    </row>
    <row r="5" spans="1:7" ht="101.25" customHeight="1" thickBot="1" x14ac:dyDescent="0.25">
      <c r="A5" s="47" t="s">
        <v>5</v>
      </c>
      <c r="B5" s="47"/>
      <c r="C5" s="64" t="str">
        <f>G24</f>
        <v/>
      </c>
      <c r="D5" s="64"/>
      <c r="E5" s="66" t="s">
        <v>45</v>
      </c>
      <c r="F5" s="66"/>
      <c r="G5" s="66"/>
    </row>
    <row r="6" spans="1:7" ht="24" customHeight="1" x14ac:dyDescent="0.2">
      <c r="A6" s="14" t="s">
        <v>6</v>
      </c>
      <c r="B6" s="8"/>
      <c r="C6" s="65" t="str">
        <f>IF(F1="","",EOMONTH(F1,1))</f>
        <v/>
      </c>
      <c r="D6" s="65"/>
      <c r="E6" s="12" t="s">
        <v>14</v>
      </c>
      <c r="F6" s="12"/>
      <c r="G6" s="12"/>
    </row>
    <row r="7" spans="1:7" ht="24" customHeight="1" x14ac:dyDescent="0.4">
      <c r="A7" s="9"/>
      <c r="B7" s="9"/>
      <c r="C7" s="9"/>
      <c r="D7" s="9"/>
      <c r="E7" s="31"/>
      <c r="F7" s="31"/>
      <c r="G7" s="31"/>
    </row>
    <row r="8" spans="1:7" ht="24" customHeight="1" thickBot="1" x14ac:dyDescent="0.25">
      <c r="A8" s="24" t="s">
        <v>7</v>
      </c>
      <c r="B8" s="25"/>
      <c r="C8" s="26"/>
      <c r="D8" s="27" t="s">
        <v>8</v>
      </c>
      <c r="E8" s="67" t="s">
        <v>9</v>
      </c>
      <c r="F8" s="68"/>
      <c r="G8" s="28" t="s">
        <v>10</v>
      </c>
    </row>
    <row r="9" spans="1:7" ht="24" customHeight="1" thickTop="1" x14ac:dyDescent="0.4">
      <c r="A9" s="82"/>
      <c r="B9" s="83"/>
      <c r="C9" s="84"/>
      <c r="D9" s="22"/>
      <c r="E9" s="60" t="str">
        <f t="shared" ref="E9:E19" si="0">IFERROR(VLOOKUP(A9,単価表,2,0),"")</f>
        <v/>
      </c>
      <c r="F9" s="61"/>
      <c r="G9" s="10" t="str">
        <f>IFERROR(IF(D9&gt;=1,D9*E9,E9),"")</f>
        <v/>
      </c>
    </row>
    <row r="10" spans="1:7" ht="24" customHeight="1" x14ac:dyDescent="0.4">
      <c r="A10" s="75"/>
      <c r="B10" s="76"/>
      <c r="C10" s="77"/>
      <c r="D10" s="23"/>
      <c r="E10" s="62" t="str">
        <f t="shared" si="0"/>
        <v/>
      </c>
      <c r="F10" s="63"/>
      <c r="G10" s="29" t="str">
        <f t="shared" ref="G10:G19" si="1">IFERROR(IF(D10&gt;=1,D10*E10,E10),"")</f>
        <v/>
      </c>
    </row>
    <row r="11" spans="1:7" ht="24" customHeight="1" x14ac:dyDescent="0.4">
      <c r="A11" s="78"/>
      <c r="B11" s="79"/>
      <c r="C11" s="80"/>
      <c r="D11" s="22"/>
      <c r="E11" s="60" t="str">
        <f t="shared" si="0"/>
        <v/>
      </c>
      <c r="F11" s="61"/>
      <c r="G11" s="10" t="str">
        <f t="shared" si="1"/>
        <v/>
      </c>
    </row>
    <row r="12" spans="1:7" ht="24" customHeight="1" x14ac:dyDescent="0.4">
      <c r="A12" s="75"/>
      <c r="B12" s="76"/>
      <c r="C12" s="77"/>
      <c r="D12" s="23"/>
      <c r="E12" s="62" t="str">
        <f t="shared" si="0"/>
        <v/>
      </c>
      <c r="F12" s="63"/>
      <c r="G12" s="29" t="str">
        <f t="shared" si="1"/>
        <v/>
      </c>
    </row>
    <row r="13" spans="1:7" ht="24" customHeight="1" x14ac:dyDescent="0.4">
      <c r="A13" s="78"/>
      <c r="B13" s="79"/>
      <c r="C13" s="80"/>
      <c r="D13" s="22"/>
      <c r="E13" s="60" t="str">
        <f t="shared" si="0"/>
        <v/>
      </c>
      <c r="F13" s="61"/>
      <c r="G13" s="10" t="str">
        <f t="shared" si="1"/>
        <v/>
      </c>
    </row>
    <row r="14" spans="1:7" ht="24" customHeight="1" x14ac:dyDescent="0.4">
      <c r="A14" s="75"/>
      <c r="B14" s="76"/>
      <c r="C14" s="77"/>
      <c r="D14" s="23"/>
      <c r="E14" s="62" t="str">
        <f t="shared" si="0"/>
        <v/>
      </c>
      <c r="F14" s="63"/>
      <c r="G14" s="29" t="str">
        <f t="shared" si="1"/>
        <v/>
      </c>
    </row>
    <row r="15" spans="1:7" ht="24" customHeight="1" x14ac:dyDescent="0.4">
      <c r="A15" s="78"/>
      <c r="B15" s="79"/>
      <c r="C15" s="80"/>
      <c r="D15" s="22"/>
      <c r="E15" s="60" t="str">
        <f t="shared" si="0"/>
        <v/>
      </c>
      <c r="F15" s="61"/>
      <c r="G15" s="10" t="str">
        <f t="shared" si="1"/>
        <v/>
      </c>
    </row>
    <row r="16" spans="1:7" ht="24" customHeight="1" x14ac:dyDescent="0.4">
      <c r="A16" s="75"/>
      <c r="B16" s="76"/>
      <c r="C16" s="77"/>
      <c r="D16" s="23"/>
      <c r="E16" s="62" t="str">
        <f t="shared" si="0"/>
        <v/>
      </c>
      <c r="F16" s="63"/>
      <c r="G16" s="29" t="str">
        <f t="shared" si="1"/>
        <v/>
      </c>
    </row>
    <row r="17" spans="1:7" ht="24" customHeight="1" x14ac:dyDescent="0.4">
      <c r="A17" s="78"/>
      <c r="B17" s="79"/>
      <c r="C17" s="80"/>
      <c r="D17" s="22"/>
      <c r="E17" s="60" t="str">
        <f t="shared" si="0"/>
        <v/>
      </c>
      <c r="F17" s="61"/>
      <c r="G17" s="10" t="str">
        <f t="shared" si="1"/>
        <v/>
      </c>
    </row>
    <row r="18" spans="1:7" ht="24" customHeight="1" x14ac:dyDescent="0.4">
      <c r="A18" s="75"/>
      <c r="B18" s="76"/>
      <c r="C18" s="77"/>
      <c r="D18" s="23"/>
      <c r="E18" s="62" t="str">
        <f t="shared" si="0"/>
        <v/>
      </c>
      <c r="F18" s="63"/>
      <c r="G18" s="29" t="str">
        <f t="shared" si="1"/>
        <v/>
      </c>
    </row>
    <row r="19" spans="1:7" ht="24" customHeight="1" x14ac:dyDescent="0.4">
      <c r="A19" s="78"/>
      <c r="B19" s="79"/>
      <c r="C19" s="80"/>
      <c r="D19" s="22"/>
      <c r="E19" s="60" t="str">
        <f t="shared" si="0"/>
        <v/>
      </c>
      <c r="F19" s="61"/>
      <c r="G19" s="10" t="str">
        <f t="shared" si="1"/>
        <v/>
      </c>
    </row>
    <row r="20" spans="1:7" ht="24" customHeight="1" x14ac:dyDescent="0.4">
      <c r="A20" s="9"/>
      <c r="B20" s="9"/>
      <c r="C20" s="9"/>
      <c r="D20" s="9"/>
      <c r="E20" s="39"/>
      <c r="F20" s="39"/>
      <c r="G20" s="9"/>
    </row>
    <row r="21" spans="1:7" ht="24" customHeight="1" thickBot="1" x14ac:dyDescent="0.45">
      <c r="A21" s="81" t="s">
        <v>18</v>
      </c>
      <c r="B21" s="81"/>
      <c r="C21" s="81"/>
      <c r="D21" s="4"/>
      <c r="E21" s="36" t="s">
        <v>19</v>
      </c>
      <c r="F21" s="37"/>
      <c r="G21" s="48" t="str">
        <f>IF(SUM(G9:G19)=0,"",SUM(G9:G19))</f>
        <v/>
      </c>
    </row>
    <row r="22" spans="1:7" ht="24" customHeight="1" thickTop="1" thickBot="1" x14ac:dyDescent="0.45">
      <c r="A22" s="70" t="s">
        <v>11</v>
      </c>
      <c r="B22" s="71"/>
      <c r="C22" s="71"/>
      <c r="D22" s="4"/>
      <c r="E22" s="34" t="s">
        <v>12</v>
      </c>
      <c r="F22" s="35"/>
      <c r="G22" s="30" t="str">
        <f>IF(G21="","",INT(G21*8%))</f>
        <v/>
      </c>
    </row>
    <row r="23" spans="1:7" ht="24" customHeight="1" thickTop="1" thickBot="1" x14ac:dyDescent="0.45">
      <c r="A23" s="72"/>
      <c r="B23" s="72"/>
      <c r="C23" s="72"/>
      <c r="D23" s="4"/>
      <c r="E23" s="32" t="s">
        <v>15</v>
      </c>
      <c r="F23" s="33"/>
      <c r="G23" s="15" t="str">
        <f>IF(G21="","",INT(IF(G21&lt;=1000000,G21*10.21%,(G21-1000000)*20.42%+102100)))</f>
        <v/>
      </c>
    </row>
    <row r="24" spans="1:7" ht="24" customHeight="1" thickTop="1" thickBot="1" x14ac:dyDescent="0.45">
      <c r="A24" s="73"/>
      <c r="B24" s="73"/>
      <c r="C24" s="73"/>
      <c r="D24" s="43"/>
      <c r="E24" s="45" t="s">
        <v>20</v>
      </c>
      <c r="F24" s="46"/>
      <c r="G24" s="44" t="str">
        <f>IFERROR((G21+G22)-G23,"")</f>
        <v/>
      </c>
    </row>
    <row r="25" spans="1:7" ht="19.5" thickTop="1" x14ac:dyDescent="0.4"/>
  </sheetData>
  <mergeCells count="31">
    <mergeCell ref="A22:C24"/>
    <mergeCell ref="E3:G3"/>
    <mergeCell ref="A18:C18"/>
    <mergeCell ref="A19:C19"/>
    <mergeCell ref="A21:C21"/>
    <mergeCell ref="A15:C15"/>
    <mergeCell ref="A16:C16"/>
    <mergeCell ref="A17:C17"/>
    <mergeCell ref="A12:C12"/>
    <mergeCell ref="A13:C13"/>
    <mergeCell ref="A14:C14"/>
    <mergeCell ref="A9:C9"/>
    <mergeCell ref="A10:C10"/>
    <mergeCell ref="A11:C11"/>
    <mergeCell ref="E13:F13"/>
    <mergeCell ref="A3:C3"/>
    <mergeCell ref="C5:D5"/>
    <mergeCell ref="C6:D6"/>
    <mergeCell ref="E5:G5"/>
    <mergeCell ref="E8:F8"/>
    <mergeCell ref="F1:G1"/>
    <mergeCell ref="E9:F9"/>
    <mergeCell ref="E10:F10"/>
    <mergeCell ref="E11:F11"/>
    <mergeCell ref="E12:F12"/>
    <mergeCell ref="E19:F19"/>
    <mergeCell ref="E14:F14"/>
    <mergeCell ref="E15:F15"/>
    <mergeCell ref="E16:F16"/>
    <mergeCell ref="E17:F17"/>
    <mergeCell ref="E18:F18"/>
  </mergeCells>
  <phoneticPr fontId="3"/>
  <dataValidations count="4">
    <dataValidation imeMode="on" allowBlank="1" showInputMessage="1" showErrorMessage="1" sqref="A3:C3" xr:uid="{9B2549EE-5419-4862-8E0E-77E71DC58D61}"/>
    <dataValidation type="list" allowBlank="1" showInputMessage="1" showErrorMessage="1" sqref="D3" xr:uid="{F96A9D67-69E3-45D5-99B0-B1291DF293E2}">
      <formula1>"御中,様"</formula1>
    </dataValidation>
    <dataValidation imeMode="off" allowBlank="1" showInputMessage="1" showErrorMessage="1" sqref="G21:G24 C5:D5 G9:G19 D9:E19" xr:uid="{37C5987A-6791-4157-B1A6-5CDF4FD52EB0}"/>
    <dataValidation type="list" imeMode="on" allowBlank="1" showInputMessage="1" showErrorMessage="1" sqref="A9:C19" xr:uid="{7CC50463-D884-4F5F-A26B-BCB8A53B51C1}">
      <formula1>内容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23D1-C8B1-4035-BC9F-483F61583AA8}">
  <dimension ref="B1:C8"/>
  <sheetViews>
    <sheetView workbookViewId="0"/>
  </sheetViews>
  <sheetFormatPr defaultRowHeight="18.75" x14ac:dyDescent="0.4"/>
  <cols>
    <col min="2" max="2" width="23" bestFit="1" customWidth="1"/>
    <col min="3" max="3" width="13" bestFit="1" customWidth="1"/>
  </cols>
  <sheetData>
    <row r="1" spans="2:3" ht="19.5" thickBot="1" x14ac:dyDescent="0.45"/>
    <row r="2" spans="2:3" ht="21" thickTop="1" thickBot="1" x14ac:dyDescent="0.45">
      <c r="B2" s="16" t="s">
        <v>16</v>
      </c>
      <c r="C2" s="17" t="s">
        <v>13</v>
      </c>
    </row>
    <row r="3" spans="2:3" ht="19.5" thickTop="1" x14ac:dyDescent="0.4">
      <c r="B3" s="18" t="s">
        <v>46</v>
      </c>
      <c r="C3" s="19">
        <v>1000</v>
      </c>
    </row>
    <row r="4" spans="2:3" x14ac:dyDescent="0.4">
      <c r="B4" s="18" t="s">
        <v>47</v>
      </c>
      <c r="C4" s="19">
        <v>2000</v>
      </c>
    </row>
    <row r="5" spans="2:3" x14ac:dyDescent="0.4">
      <c r="B5" s="18" t="s">
        <v>48</v>
      </c>
      <c r="C5" s="19">
        <v>3000</v>
      </c>
    </row>
    <row r="6" spans="2:3" x14ac:dyDescent="0.4">
      <c r="B6" s="18" t="s">
        <v>49</v>
      </c>
      <c r="C6" s="19">
        <v>4000</v>
      </c>
    </row>
    <row r="7" spans="2:3" ht="19.5" thickBot="1" x14ac:dyDescent="0.45">
      <c r="B7" s="20" t="s">
        <v>50</v>
      </c>
      <c r="C7" s="21">
        <v>5000</v>
      </c>
    </row>
    <row r="8" spans="2:3" ht="19.5" thickTop="1" x14ac:dyDescent="0.4"/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75BC-A3E4-411A-AE74-AE532F695F31}">
  <dimension ref="A1:D22"/>
  <sheetViews>
    <sheetView workbookViewId="0">
      <selection activeCell="A3" sqref="A3"/>
    </sheetView>
  </sheetViews>
  <sheetFormatPr defaultRowHeight="18.75" x14ac:dyDescent="0.4"/>
  <cols>
    <col min="2" max="2" width="15.625" bestFit="1" customWidth="1"/>
    <col min="4" max="4" width="13" bestFit="1" customWidth="1"/>
    <col min="7" max="7" width="15.625" bestFit="1" customWidth="1"/>
  </cols>
  <sheetData>
    <row r="1" spans="1:4" ht="24" x14ac:dyDescent="0.4">
      <c r="A1" s="49" t="s">
        <v>22</v>
      </c>
      <c r="B1" s="49"/>
      <c r="C1" s="49"/>
      <c r="D1" s="49"/>
    </row>
    <row r="2" spans="1:4" ht="19.5" thickBot="1" x14ac:dyDescent="0.45">
      <c r="A2" s="50" t="s">
        <v>23</v>
      </c>
      <c r="B2" s="50" t="s">
        <v>24</v>
      </c>
      <c r="C2" s="50" t="s">
        <v>25</v>
      </c>
      <c r="D2" s="50" t="s">
        <v>26</v>
      </c>
    </row>
    <row r="3" spans="1:4" x14ac:dyDescent="0.4">
      <c r="A3" s="51">
        <v>2018</v>
      </c>
      <c r="B3" s="57">
        <f>IF($A3="","",DATE($A3,1,1))</f>
        <v>43101</v>
      </c>
      <c r="C3" s="52">
        <f>IF($A3="","",DATE($A3,1,1))</f>
        <v>43101</v>
      </c>
      <c r="D3" s="51" t="s">
        <v>27</v>
      </c>
    </row>
    <row r="4" spans="1:4" x14ac:dyDescent="0.4">
      <c r="A4" s="53"/>
      <c r="B4" s="58">
        <f>IF($A3="","",DATE($A3,1,14)-WEEKDAY(DATE($A3,1,14),3))</f>
        <v>43108</v>
      </c>
      <c r="C4" s="54">
        <f>IF($A3="","",DATE($A3,1,14)-WEEKDAY(DATE($A3,1,14),3))</f>
        <v>43108</v>
      </c>
      <c r="D4" s="53" t="s">
        <v>28</v>
      </c>
    </row>
    <row r="5" spans="1:4" x14ac:dyDescent="0.4">
      <c r="A5" s="53"/>
      <c r="B5" s="58">
        <f>IF($A3="","",DATE($A3,2,11))</f>
        <v>43142</v>
      </c>
      <c r="C5" s="54">
        <f>IF($A3="","",DATE($A3,2,11))</f>
        <v>43142</v>
      </c>
      <c r="D5" s="53" t="s">
        <v>29</v>
      </c>
    </row>
    <row r="6" spans="1:4" x14ac:dyDescent="0.4">
      <c r="A6" s="53"/>
      <c r="B6" s="58">
        <f>IF(WEEKDAY(B5)=1,B5+1,"")</f>
        <v>43143</v>
      </c>
      <c r="C6" s="54">
        <f>IF(WEEKDAY(C5)=1,C5+1,"")</f>
        <v>43143</v>
      </c>
      <c r="D6" s="53" t="str">
        <f>IF(B6&lt;&gt;"","振替休日","")</f>
        <v>振替休日</v>
      </c>
    </row>
    <row r="7" spans="1:4" x14ac:dyDescent="0.4">
      <c r="A7" s="53"/>
      <c r="B7" s="58">
        <f>IF($A3="","",DATE($A3,3,23)-MATCH($A3,CHOOSE(MOD($A3,4)+1,{0,1900,1960,2092},{0,1901,1993},{0,1902,2026},{1903,1927,2059})))</f>
        <v>43180</v>
      </c>
      <c r="C7" s="54">
        <f>IF($A3="","",DATE($A3,3,23)-MATCH($A3,CHOOSE(MOD($A3,4)+1,{0,1900,1960,2092},{0,1901,1993},{0,1902,2026},{1903,1927,2059})))</f>
        <v>43180</v>
      </c>
      <c r="D7" s="53" t="s">
        <v>30</v>
      </c>
    </row>
    <row r="8" spans="1:4" x14ac:dyDescent="0.4">
      <c r="A8" s="53"/>
      <c r="B8" s="58">
        <f>IF($A3="","",DATE($A3,4,29))</f>
        <v>43219</v>
      </c>
      <c r="C8" s="54">
        <f>IF($A3="","",DATE($A3,4,29))</f>
        <v>43219</v>
      </c>
      <c r="D8" s="53" t="s">
        <v>31</v>
      </c>
    </row>
    <row r="9" spans="1:4" x14ac:dyDescent="0.4">
      <c r="A9" s="53"/>
      <c r="B9" s="58">
        <f>IF(WEEKDAY(B8)=1,B8+1,"")</f>
        <v>43220</v>
      </c>
      <c r="C9" s="54">
        <f>IF(WEEKDAY(C8)=1,C8+1,"")</f>
        <v>43220</v>
      </c>
      <c r="D9" s="53" t="str">
        <f>IF(B9&lt;&gt;"","振替休日","")</f>
        <v>振替休日</v>
      </c>
    </row>
    <row r="10" spans="1:4" x14ac:dyDescent="0.4">
      <c r="A10" s="53"/>
      <c r="B10" s="58">
        <f>IF($A3="","",DATE($A3,5,3))</f>
        <v>43223</v>
      </c>
      <c r="C10" s="54">
        <f>IF($A3="","",DATE($A3,5,3))</f>
        <v>43223</v>
      </c>
      <c r="D10" s="53" t="s">
        <v>32</v>
      </c>
    </row>
    <row r="11" spans="1:4" x14ac:dyDescent="0.4">
      <c r="A11" s="53"/>
      <c r="B11" s="58">
        <f>IF($A3="","",DATE($A3,5,4))</f>
        <v>43224</v>
      </c>
      <c r="C11" s="54">
        <f>IF($A3="","",DATE($A3,5,4))</f>
        <v>43224</v>
      </c>
      <c r="D11" s="53" t="s">
        <v>33</v>
      </c>
    </row>
    <row r="12" spans="1:4" x14ac:dyDescent="0.4">
      <c r="A12" s="53"/>
      <c r="B12" s="58">
        <f>IF($A3="","",DATE($A3,5,5))</f>
        <v>43225</v>
      </c>
      <c r="C12" s="54">
        <f>IF($A3="","",DATE($A3,5,5))</f>
        <v>43225</v>
      </c>
      <c r="D12" s="53" t="s">
        <v>34</v>
      </c>
    </row>
    <row r="13" spans="1:4" x14ac:dyDescent="0.4">
      <c r="A13" s="53"/>
      <c r="B13" s="58">
        <f>IF($A3="","",DATE($A3,7,21)-WEEKDAY(DATE($A3,7,21),3))</f>
        <v>43297</v>
      </c>
      <c r="C13" s="54">
        <f>IF($A3="","",DATE($A3,7,21)-WEEKDAY(DATE($A3,7,21),3))</f>
        <v>43297</v>
      </c>
      <c r="D13" s="53" t="s">
        <v>35</v>
      </c>
    </row>
    <row r="14" spans="1:4" x14ac:dyDescent="0.4">
      <c r="A14" s="53"/>
      <c r="B14" s="58">
        <f>IF($A3="","",DATE($A3,8,11))</f>
        <v>43323</v>
      </c>
      <c r="C14" s="54">
        <f>IF($A3="","",DATE($A3,8,11))</f>
        <v>43323</v>
      </c>
      <c r="D14" s="53" t="s">
        <v>36</v>
      </c>
    </row>
    <row r="15" spans="1:4" x14ac:dyDescent="0.4">
      <c r="A15" s="53"/>
      <c r="B15" s="58">
        <f>IF($A3="","",DATE($A3,9,21)-WEEKDAY(DATE($A3,9,21),3))</f>
        <v>43360</v>
      </c>
      <c r="C15" s="54">
        <f>IF($A3="","",DATE($A3,9,21)-WEEKDAY(DATE($A3,9,21),3))</f>
        <v>43360</v>
      </c>
      <c r="D15" s="53" t="s">
        <v>37</v>
      </c>
    </row>
    <row r="16" spans="1:4" x14ac:dyDescent="0.4">
      <c r="A16" s="53"/>
      <c r="B16" s="58">
        <f>IF($A3="","",DATE($A3,9,25)-MATCH($A3,CHOOSE(MOD($A3,4)+1,{0,1900,2012},{1901,1921,2045},{1902,1950,2078},{1903,1983})))</f>
        <v>43366</v>
      </c>
      <c r="C16" s="54">
        <f>IF($A3="","",DATE($A3,9,25)-MATCH($A3,CHOOSE(MOD($A3,4)+1,{0,1900,2012},{1901,1921,2045},{1902,1950,2078},{1903,1983})))</f>
        <v>43366</v>
      </c>
      <c r="D16" s="53" t="s">
        <v>38</v>
      </c>
    </row>
    <row r="17" spans="1:4" x14ac:dyDescent="0.4">
      <c r="A17" s="53"/>
      <c r="B17" s="58">
        <f>IF(WEEKDAY(B16)=1,B16+1,"")</f>
        <v>43367</v>
      </c>
      <c r="C17" s="54">
        <f>IF(WEEKDAY(C16)=1,C16+1,"")</f>
        <v>43367</v>
      </c>
      <c r="D17" s="53" t="str">
        <f>IF(B17&lt;&gt;"","振替休日","")</f>
        <v>振替休日</v>
      </c>
    </row>
    <row r="18" spans="1:4" x14ac:dyDescent="0.4">
      <c r="A18" s="53"/>
      <c r="B18" s="58">
        <f>IF($A3="","",DATE($A3,10,14)-WEEKDAY(DATE($A3,10,14),3))</f>
        <v>43381</v>
      </c>
      <c r="C18" s="54">
        <f>IF($A3="","",DATE($A3,10,14)-WEEKDAY(DATE($A3,10,14),3))</f>
        <v>43381</v>
      </c>
      <c r="D18" s="53" t="s">
        <v>39</v>
      </c>
    </row>
    <row r="19" spans="1:4" x14ac:dyDescent="0.4">
      <c r="A19" s="53"/>
      <c r="B19" s="58">
        <f>IF($A3="","",DATE($A3,11,3))</f>
        <v>43407</v>
      </c>
      <c r="C19" s="54">
        <f>IF($A3="","",DATE($A3,11,3))</f>
        <v>43407</v>
      </c>
      <c r="D19" s="53" t="s">
        <v>40</v>
      </c>
    </row>
    <row r="20" spans="1:4" x14ac:dyDescent="0.4">
      <c r="A20" s="53"/>
      <c r="B20" s="58">
        <f>IF($A3="","",DATE($A3,11,23))</f>
        <v>43427</v>
      </c>
      <c r="C20" s="54">
        <f>IF($A3="","",DATE($A3,11,23))</f>
        <v>43427</v>
      </c>
      <c r="D20" s="53" t="s">
        <v>41</v>
      </c>
    </row>
    <row r="21" spans="1:4" x14ac:dyDescent="0.4">
      <c r="A21" s="53"/>
      <c r="B21" s="58">
        <f>IF($A3="","",DATE($A3,12,23))</f>
        <v>43457</v>
      </c>
      <c r="C21" s="54">
        <f>IF($A3="","",DATE($A3,12,23))</f>
        <v>43457</v>
      </c>
      <c r="D21" s="53" t="s">
        <v>42</v>
      </c>
    </row>
    <row r="22" spans="1:4" ht="19.5" thickBot="1" x14ac:dyDescent="0.45">
      <c r="A22" s="55"/>
      <c r="B22" s="59">
        <f>IF(WEEKDAY(B21)=1,B21+1,"")</f>
        <v>43458</v>
      </c>
      <c r="C22" s="56">
        <f>IF(WEEKDAY(C21)=1,C21+1,"")</f>
        <v>43458</v>
      </c>
      <c r="D22" s="55" t="str">
        <f>IF(B22&lt;&gt;"","振替休日","")</f>
        <v>振替休日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単価表</vt:lpstr>
      <vt:lpstr>祝日リスト</vt:lpstr>
      <vt:lpstr>祝祭日</vt:lpstr>
      <vt:lpstr>単価表</vt:lpstr>
      <vt:lpstr>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 Satoh</dc:creator>
  <cp:lastModifiedBy>Kum Satoh</cp:lastModifiedBy>
  <cp:lastPrinted>2018-01-21T00:30:04Z</cp:lastPrinted>
  <dcterms:created xsi:type="dcterms:W3CDTF">2017-12-20T12:00:17Z</dcterms:created>
  <dcterms:modified xsi:type="dcterms:W3CDTF">2018-01-21T23:24:51Z</dcterms:modified>
</cp:coreProperties>
</file>